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2015 1 января(5)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<sst xmlns="http://schemas.openxmlformats.org/spreadsheetml/2006/main" count="44" uniqueCount="37">
  <si>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Анализ</t>
  </si>
  <si>
    <t>финансово-хозяйственной деятельности муниципального бюджетного учреждения  МБОУ СОШ с. Мазейка</t>
  </si>
  <si>
    <t>по состоянию на " 1 " января  2015 года</t>
  </si>
  <si>
    <t>перечень услуг</t>
  </si>
  <si>
    <t>план</t>
  </si>
  <si>
    <t xml:space="preserve">поступило и возвращено, всего </t>
  </si>
  <si>
    <t>% исполнения</t>
  </si>
  <si>
    <t>Доходы, всего:</t>
  </si>
  <si>
    <t>1. Субсидии из муниципального бюджета на возмещение нормативных затрат по оказанию муниципальных услуг</t>
  </si>
  <si>
    <t>2. От оказания платных услуг</t>
  </si>
  <si>
    <t>возвраты</t>
  </si>
  <si>
    <t>направлено расходов:</t>
  </si>
  <si>
    <t>субсидии из муниципального бюджета</t>
  </si>
  <si>
    <t>Платные услуги</t>
  </si>
  <si>
    <t>исполнено</t>
  </si>
  <si>
    <t>остаток от плана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</si>
  <si>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</si>
  <si>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</si>
  <si>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</si>
  <si>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</si>
  <si>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</si>
  <si>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</si>
  <si>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</si>
  <si>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</si>
  <si>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</si>
  <si>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Пособия по социальной помощи населению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</si>
  <si>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</si>
  <si>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</si>
  <si>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</si>
  <si>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Итого:</t>
  </si>
  <si>
    <t>во временном рас-ии</t>
  </si>
  <si>
    <t>остаток средств на 1 января 2015 г.</t>
  </si>
  <si>
    <t>Руководитель</t>
  </si>
  <si>
    <t>Афанасьев И.И.</t>
  </si>
  <si>
    <t>(расшифровка подписи)</t>
  </si>
  <si>
    <t>Главный бухгалтер</t>
  </si>
  <si>
    <t>Антюфеева В.Е.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</si>
</sst>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#,##0.0&quot;р.&quot;"/>
    <numFmt numFmtId="183" formatCode="#,##0&quot;р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1" fontId="22" fillId="0" borderId="12" xfId="0" applyNumberFormat="1" applyFont="1" applyBorder="1" applyAlignment="1">
      <alignment vertical="center" wrapText="1"/>
    </xf>
    <xf numFmtId="9" fontId="24" fillId="0" borderId="13" xfId="0" applyNumberFormat="1" applyFont="1" applyBorder="1" applyAlignment="1">
      <alignment/>
    </xf>
    <xf numFmtId="181" fontId="25" fillId="0" borderId="12" xfId="0" applyNumberFormat="1" applyFont="1" applyBorder="1" applyAlignment="1">
      <alignment/>
    </xf>
    <xf numFmtId="9" fontId="25" fillId="0" borderId="13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9" fontId="25" fillId="0" borderId="15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23" fillId="0" borderId="16" xfId="0" applyNumberFormat="1" applyFont="1" applyBorder="1" applyAlignment="1">
      <alignment horizontal="center" vertical="center" wrapText="1"/>
    </xf>
    <xf numFmtId="181" fontId="2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81" fontId="0" fillId="0" borderId="12" xfId="0" applyNumberFormat="1" applyBorder="1" applyAlignment="1">
      <alignment horizontal="right" vertical="center" wrapText="1"/>
    </xf>
    <xf numFmtId="181" fontId="0" fillId="0" borderId="19" xfId="0" applyNumberFormat="1" applyBorder="1" applyAlignment="1">
      <alignment horizontal="right" vertical="center" wrapText="1"/>
    </xf>
    <xf numFmtId="181" fontId="25" fillId="0" borderId="19" xfId="0" applyNumberFormat="1" applyFont="1" applyBorder="1" applyAlignment="1">
      <alignment/>
    </xf>
    <xf numFmtId="10" fontId="25" fillId="0" borderId="19" xfId="0" applyNumberFormat="1" applyFon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12" xfId="0" applyNumberFormat="1" applyBorder="1" applyAlignment="1">
      <alignment horizontal="center" vertical="center" wrapText="1"/>
    </xf>
    <xf numFmtId="10" fontId="0" fillId="0" borderId="20" xfId="0" applyNumberForma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81" fontId="0" fillId="0" borderId="12" xfId="0" applyNumberFormat="1" applyBorder="1" applyAlignment="1">
      <alignment/>
    </xf>
    <xf numFmtId="0" fontId="0" fillId="0" borderId="2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181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2" xfId="0" applyBorder="1" applyAlignment="1">
      <alignment horizontal="center" wrapText="1"/>
    </xf>
    <xf numFmtId="181" fontId="0" fillId="0" borderId="12" xfId="0" applyNumberFormat="1" applyBorder="1" applyAlignment="1">
      <alignment horizontal="right" wrapText="1"/>
    </xf>
    <xf numFmtId="181" fontId="0" fillId="0" borderId="12" xfId="0" applyNumberFormat="1" applyBorder="1" applyAlignment="1">
      <alignment horizontal="center" wrapText="1"/>
    </xf>
    <xf numFmtId="182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0" fontId="25" fillId="0" borderId="20" xfId="0" applyNumberFormat="1" applyFont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181" fontId="24" fillId="0" borderId="14" xfId="0" applyNumberFormat="1" applyFont="1" applyBorder="1" applyAlignment="1">
      <alignment/>
    </xf>
    <xf numFmtId="181" fontId="24" fillId="0" borderId="14" xfId="0" applyNumberFormat="1" applyFont="1" applyBorder="1" applyAlignment="1">
      <alignment/>
    </xf>
    <xf numFmtId="10" fontId="24" fillId="0" borderId="19" xfId="0" applyNumberFormat="1" applyFont="1" applyBorder="1" applyAlignment="1">
      <alignment/>
    </xf>
    <xf numFmtId="182" fontId="24" fillId="0" borderId="14" xfId="0" applyNumberFormat="1" applyFont="1" applyBorder="1" applyAlignment="1">
      <alignment/>
    </xf>
    <xf numFmtId="10" fontId="25" fillId="0" borderId="17" xfId="0" applyNumberFormat="1" applyFont="1" applyBorder="1" applyAlignment="1">
      <alignment/>
    </xf>
    <xf numFmtId="0" fontId="0" fillId="0" borderId="23" xfId="0" applyFill="1" applyBorder="1" applyAlignment="1">
      <alignment wrapText="1"/>
    </xf>
    <xf numFmtId="181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181" fontId="24" fillId="0" borderId="12" xfId="0" applyNumberFormat="1" applyFont="1" applyBorder="1" applyAlignment="1">
      <alignment horizontal="center" wrapText="1"/>
    </xf>
    <xf numFmtId="181" fontId="24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24" xfId="0" applyBorder="1" applyAlignment="1">
      <alignment/>
    </xf>
    <xf numFmtId="0" fontId="18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2.7109375" style="0" customWidth="1"/>
    <col min="2" max="2" width="5.57421875" style="0" customWidth="1"/>
    <col min="3" max="3" width="14.421875" style="0" customWidth="1"/>
    <col min="4" max="4" width="14.8515625" style="0" customWidth="1"/>
    <col min="5" max="5" width="15.28125" style="0" customWidth="1"/>
    <col min="6" max="6" width="11.57421875" style="0" customWidth="1"/>
    <col min="7" max="7" width="11.8515625" style="0" bestFit="1" customWidth="1"/>
    <col min="8" max="8" width="14.28125" style="0" customWidth="1"/>
    <col min="9" max="9" width="11.8515625" style="0" bestFit="1" customWidth="1"/>
    <col min="10" max="10" width="11.421875" style="0" customWidth="1"/>
  </cols>
  <sheetData>
    <row r="1" spans="1:10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9" ht="14.25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ht="13.5" thickBot="1"/>
    <row r="5" spans="1:6" ht="36">
      <c r="A5" s="57" t="s">
        <v>3</v>
      </c>
      <c r="B5" s="58"/>
      <c r="C5" s="59"/>
      <c r="D5" s="1" t="s">
        <v>4</v>
      </c>
      <c r="E5" s="1" t="s">
        <v>5</v>
      </c>
      <c r="F5" s="2" t="s">
        <v>6</v>
      </c>
    </row>
    <row r="6" spans="1:6" ht="12.75">
      <c r="A6" s="60" t="s">
        <v>7</v>
      </c>
      <c r="B6" s="61"/>
      <c r="C6" s="62"/>
      <c r="D6" s="3">
        <v>17554006.25</v>
      </c>
      <c r="E6" s="3">
        <f>17571611.3-E9</f>
        <v>17569529.3</v>
      </c>
      <c r="F6" s="4">
        <f>E6/D6</f>
        <v>1.0008843024081753</v>
      </c>
    </row>
    <row r="7" spans="1:6" ht="30" customHeight="1">
      <c r="A7" s="63" t="s">
        <v>8</v>
      </c>
      <c r="B7" s="64"/>
      <c r="C7" s="65"/>
      <c r="D7" s="5">
        <f>D6-D8</f>
        <v>17246506.25</v>
      </c>
      <c r="E7" s="5">
        <f>E6-E8</f>
        <v>17262041.470000003</v>
      </c>
      <c r="F7" s="6">
        <f>E7/D7</f>
        <v>1.000900774903323</v>
      </c>
    </row>
    <row r="8" spans="1:6" ht="13.5" thickBot="1">
      <c r="A8" s="68" t="s">
        <v>9</v>
      </c>
      <c r="B8" s="69"/>
      <c r="C8" s="70"/>
      <c r="D8" s="7">
        <v>307500</v>
      </c>
      <c r="E8" s="7">
        <v>307487.83</v>
      </c>
      <c r="F8" s="8">
        <f>E8/D8</f>
        <v>0.9999604227642277</v>
      </c>
    </row>
    <row r="9" spans="3:5" ht="12.75">
      <c r="C9" t="s">
        <v>10</v>
      </c>
      <c r="D9" s="9"/>
      <c r="E9" s="9">
        <v>2082</v>
      </c>
    </row>
    <row r="10" spans="1:6" ht="12.75">
      <c r="A10" s="66" t="s">
        <v>11</v>
      </c>
      <c r="B10" s="66"/>
      <c r="C10" s="66"/>
      <c r="D10" s="66"/>
      <c r="E10" s="66"/>
      <c r="F10" s="66"/>
    </row>
    <row r="11" ht="13.5" thickBot="1"/>
    <row r="12" spans="1:10" ht="20.25" customHeight="1">
      <c r="A12" s="71"/>
      <c r="B12" s="73"/>
      <c r="C12" s="75" t="s">
        <v>12</v>
      </c>
      <c r="D12" s="52"/>
      <c r="E12" s="52"/>
      <c r="F12" s="53"/>
      <c r="G12" s="51" t="s">
        <v>13</v>
      </c>
      <c r="H12" s="52"/>
      <c r="I12" s="52"/>
      <c r="J12" s="53"/>
    </row>
    <row r="13" spans="1:10" ht="24.75" thickBot="1">
      <c r="A13" s="72"/>
      <c r="B13" s="74"/>
      <c r="C13" s="10" t="s">
        <v>4</v>
      </c>
      <c r="D13" s="10" t="s">
        <v>14</v>
      </c>
      <c r="E13" s="10" t="s">
        <v>15</v>
      </c>
      <c r="F13" s="11" t="s">
        <v>6</v>
      </c>
      <c r="G13" s="10" t="s">
        <v>4</v>
      </c>
      <c r="H13" s="10" t="s">
        <v>14</v>
      </c>
      <c r="I13" s="10" t="s">
        <v>15</v>
      </c>
      <c r="J13" s="11" t="s">
        <v>6</v>
      </c>
    </row>
    <row r="14" spans="1:10" ht="12.75">
      <c r="A14" s="12" t="s">
        <v>16</v>
      </c>
      <c r="B14" s="13">
        <v>211</v>
      </c>
      <c r="C14" s="14">
        <v>9841736</v>
      </c>
      <c r="D14" s="15">
        <v>9841736</v>
      </c>
      <c r="E14" s="16">
        <f aca="true" t="shared" si="0" ref="E14:E26">C14-D14</f>
        <v>0</v>
      </c>
      <c r="F14" s="17">
        <f>D14/C14</f>
        <v>1</v>
      </c>
      <c r="G14" s="18"/>
      <c r="H14" s="19"/>
      <c r="I14" s="18"/>
      <c r="J14" s="20"/>
    </row>
    <row r="15" spans="1:10" ht="12.75">
      <c r="A15" s="21" t="s">
        <v>17</v>
      </c>
      <c r="B15" s="22">
        <v>212</v>
      </c>
      <c r="C15" s="14">
        <v>760</v>
      </c>
      <c r="D15" s="14">
        <v>732.26</v>
      </c>
      <c r="E15" s="16">
        <f t="shared" si="0"/>
        <v>27.74000000000001</v>
      </c>
      <c r="F15" s="17">
        <f>D15/C15</f>
        <v>0.9635</v>
      </c>
      <c r="G15" s="23"/>
      <c r="H15" s="19"/>
      <c r="I15" s="23"/>
      <c r="J15" s="20"/>
    </row>
    <row r="16" spans="1:10" ht="12.75">
      <c r="A16" s="21" t="s">
        <v>18</v>
      </c>
      <c r="B16" s="22">
        <v>213</v>
      </c>
      <c r="C16" s="14">
        <v>2903312</v>
      </c>
      <c r="D16" s="14">
        <v>2903312</v>
      </c>
      <c r="E16" s="16">
        <f t="shared" si="0"/>
        <v>0</v>
      </c>
      <c r="F16" s="17">
        <f>D16/C16</f>
        <v>1</v>
      </c>
      <c r="G16" s="23"/>
      <c r="H16" s="19"/>
      <c r="I16" s="23"/>
      <c r="J16" s="20"/>
    </row>
    <row r="17" spans="1:10" ht="12.75">
      <c r="A17" s="21" t="s">
        <v>19</v>
      </c>
      <c r="B17" s="22">
        <v>221</v>
      </c>
      <c r="C17" s="14">
        <f>20316+56391.98</f>
        <v>76707.98000000001</v>
      </c>
      <c r="D17" s="14">
        <f>20316+54138.4</f>
        <v>74454.4</v>
      </c>
      <c r="E17" s="16">
        <f t="shared" si="0"/>
        <v>2253.5800000000163</v>
      </c>
      <c r="F17" s="17">
        <f>D17/C17</f>
        <v>0.9706213095430226</v>
      </c>
      <c r="G17" s="23"/>
      <c r="H17" s="19"/>
      <c r="I17" s="23"/>
      <c r="J17" s="20"/>
    </row>
    <row r="18" spans="1:10" ht="12.75">
      <c r="A18" s="21" t="s">
        <v>20</v>
      </c>
      <c r="B18" s="22">
        <v>222</v>
      </c>
      <c r="C18" s="14">
        <v>0</v>
      </c>
      <c r="D18" s="14">
        <v>0</v>
      </c>
      <c r="E18" s="16">
        <f t="shared" si="0"/>
        <v>0</v>
      </c>
      <c r="F18" s="17">
        <v>0</v>
      </c>
      <c r="G18" s="23"/>
      <c r="H18" s="19"/>
      <c r="I18" s="23"/>
      <c r="J18" s="20"/>
    </row>
    <row r="19" spans="1:10" ht="12.75">
      <c r="A19" s="21" t="s">
        <v>21</v>
      </c>
      <c r="B19" s="22">
        <v>223</v>
      </c>
      <c r="C19" s="14">
        <f>342916+983470.95</f>
        <v>1326386.95</v>
      </c>
      <c r="D19" s="14">
        <f>339674.54+978470.13</f>
        <v>1318144.67</v>
      </c>
      <c r="E19" s="16">
        <f t="shared" si="0"/>
        <v>8242.280000000028</v>
      </c>
      <c r="F19" s="17">
        <f>D19/C19</f>
        <v>0.9937859159425535</v>
      </c>
      <c r="G19" s="23"/>
      <c r="H19" s="19"/>
      <c r="I19" s="23"/>
      <c r="J19" s="20"/>
    </row>
    <row r="20" spans="1:10" ht="12.75">
      <c r="A20" s="21" t="s">
        <v>22</v>
      </c>
      <c r="B20" s="22">
        <v>224</v>
      </c>
      <c r="C20" s="14">
        <v>0</v>
      </c>
      <c r="D20" s="14">
        <v>0</v>
      </c>
      <c r="E20" s="16">
        <f t="shared" si="0"/>
        <v>0</v>
      </c>
      <c r="F20" s="17">
        <v>0</v>
      </c>
      <c r="G20" s="23"/>
      <c r="H20" s="19"/>
      <c r="I20" s="23"/>
      <c r="J20" s="20"/>
    </row>
    <row r="21" spans="1:10" ht="12.75">
      <c r="A21" s="24" t="s">
        <v>23</v>
      </c>
      <c r="B21" s="25">
        <v>225</v>
      </c>
      <c r="C21" s="26">
        <f>4571+10476.28+100199.83+67173.89</f>
        <v>182421</v>
      </c>
      <c r="D21" s="26">
        <f>4571+10476.25+100199.07+56000</f>
        <v>171246.32</v>
      </c>
      <c r="E21" s="16">
        <f t="shared" si="0"/>
        <v>11174.679999999993</v>
      </c>
      <c r="F21" s="17">
        <f aca="true" t="shared" si="1" ref="F21:F27">D21/C21</f>
        <v>0.9387423597063935</v>
      </c>
      <c r="G21" s="23"/>
      <c r="H21" s="27"/>
      <c r="I21" s="23"/>
      <c r="J21" s="20"/>
    </row>
    <row r="22" spans="1:10" ht="12.75">
      <c r="A22" s="28" t="s">
        <v>24</v>
      </c>
      <c r="B22" s="29">
        <v>226</v>
      </c>
      <c r="C22" s="30">
        <f>319477+16981+30000+5000+87500+14499+26541</f>
        <v>499998</v>
      </c>
      <c r="D22" s="30">
        <f>319476.28+13386.36+30000+5000+87500+14499+18041</f>
        <v>487902.64</v>
      </c>
      <c r="E22" s="16">
        <f t="shared" si="0"/>
        <v>12095.359999999986</v>
      </c>
      <c r="F22" s="17">
        <f t="shared" si="1"/>
        <v>0.9758091832367329</v>
      </c>
      <c r="G22" s="23"/>
      <c r="H22" s="31"/>
      <c r="I22" s="23"/>
      <c r="J22" s="20"/>
    </row>
    <row r="23" spans="1:10" ht="12.75">
      <c r="A23" s="28" t="s">
        <v>25</v>
      </c>
      <c r="B23" s="29">
        <v>262</v>
      </c>
      <c r="C23" s="26">
        <v>5000</v>
      </c>
      <c r="D23" s="30">
        <v>3136</v>
      </c>
      <c r="E23" s="16">
        <f t="shared" si="0"/>
        <v>1864</v>
      </c>
      <c r="F23" s="17">
        <f t="shared" si="1"/>
        <v>0.6272</v>
      </c>
      <c r="G23" s="23"/>
      <c r="H23" s="31"/>
      <c r="I23" s="23"/>
      <c r="J23" s="20"/>
    </row>
    <row r="24" spans="1:10" ht="12.75">
      <c r="A24" s="28" t="s">
        <v>26</v>
      </c>
      <c r="B24" s="29">
        <v>290</v>
      </c>
      <c r="C24" s="9">
        <f>454416.83+2364</f>
        <v>456780.83</v>
      </c>
      <c r="D24" s="30">
        <f>454415.85+2364</f>
        <v>456779.85</v>
      </c>
      <c r="E24" s="16">
        <f t="shared" si="0"/>
        <v>0.9800000000395812</v>
      </c>
      <c r="F24" s="17">
        <f t="shared" si="1"/>
        <v>0.999997854550945</v>
      </c>
      <c r="G24" s="23"/>
      <c r="H24" s="31"/>
      <c r="I24" s="23"/>
      <c r="J24" s="20"/>
    </row>
    <row r="25" spans="1:10" ht="12.75">
      <c r="A25" s="28" t="s">
        <v>27</v>
      </c>
      <c r="B25" s="29">
        <v>310</v>
      </c>
      <c r="C25" s="30">
        <f>517361</f>
        <v>517361</v>
      </c>
      <c r="D25" s="30">
        <v>517361</v>
      </c>
      <c r="E25" s="16">
        <f t="shared" si="0"/>
        <v>0</v>
      </c>
      <c r="F25" s="17">
        <f t="shared" si="1"/>
        <v>1</v>
      </c>
      <c r="G25" s="23"/>
      <c r="H25" s="31"/>
      <c r="I25" s="23"/>
      <c r="J25" s="20"/>
    </row>
    <row r="26" spans="1:10" ht="12.75">
      <c r="A26" s="28" t="s">
        <v>28</v>
      </c>
      <c r="B26" s="29">
        <v>340</v>
      </c>
      <c r="C26" s="30">
        <f>48700+188467.44+443742+137478.88+553092+2838.17+61724</f>
        <v>1436042.4899999998</v>
      </c>
      <c r="D26" s="30">
        <f>48700+188467.44+433019.88+130774.58+553092+61720</f>
        <v>1415773.9</v>
      </c>
      <c r="E26" s="16">
        <f t="shared" si="0"/>
        <v>20268.58999999985</v>
      </c>
      <c r="F26" s="17">
        <f t="shared" si="1"/>
        <v>0.985885800635328</v>
      </c>
      <c r="G26" s="32">
        <v>307500</v>
      </c>
      <c r="H26" s="33">
        <v>307487.83</v>
      </c>
      <c r="I26" s="5">
        <f>G26-H26</f>
        <v>12.169999999983702</v>
      </c>
      <c r="J26" s="34">
        <f>H26/G26</f>
        <v>0.9999604227642277</v>
      </c>
    </row>
    <row r="27" spans="1:10" ht="16.5" customHeight="1" thickBot="1">
      <c r="A27" s="35" t="s">
        <v>29</v>
      </c>
      <c r="B27" s="36"/>
      <c r="C27" s="37">
        <f>SUM(C14:C26)</f>
        <v>17246506.25</v>
      </c>
      <c r="D27" s="37">
        <f>SUM(D14:D26)</f>
        <v>17190579.04</v>
      </c>
      <c r="E27" s="38">
        <f>SUM(E14:E26)</f>
        <v>55927.20999999991</v>
      </c>
      <c r="F27" s="39">
        <f t="shared" si="1"/>
        <v>0.996757186111245</v>
      </c>
      <c r="G27" s="40">
        <f>SUM(G14:G26)</f>
        <v>307500</v>
      </c>
      <c r="H27" s="37">
        <f>SUM(H14:H26)</f>
        <v>307487.83</v>
      </c>
      <c r="I27" s="37">
        <f>SUM(I14:I26)</f>
        <v>12.169999999983702</v>
      </c>
      <c r="J27" s="41">
        <f>H27/G27</f>
        <v>0.9999604227642277</v>
      </c>
    </row>
    <row r="28" spans="1:8" ht="12.75">
      <c r="A28" s="42" t="s">
        <v>30</v>
      </c>
      <c r="C28" s="9"/>
      <c r="D28" s="9">
        <v>16576.39</v>
      </c>
      <c r="E28" s="43"/>
      <c r="F28" s="44"/>
      <c r="G28" s="45"/>
      <c r="H28" s="43"/>
    </row>
    <row r="29" spans="1:8" ht="12.75">
      <c r="A29" s="66" t="s">
        <v>31</v>
      </c>
      <c r="B29" s="66"/>
      <c r="C29" s="66"/>
      <c r="D29" s="46">
        <f>E7-D27-D28</f>
        <v>54886.04000000343</v>
      </c>
      <c r="E29" s="47"/>
      <c r="F29" s="47"/>
      <c r="G29" s="48"/>
      <c r="H29" s="46">
        <f>E8-H26</f>
        <v>0</v>
      </c>
    </row>
    <row r="30" spans="3:8" ht="12.75">
      <c r="C30" s="9"/>
      <c r="D30" s="9"/>
      <c r="E30" s="45"/>
      <c r="F30" s="45"/>
      <c r="G30" s="45"/>
      <c r="H30" s="45"/>
    </row>
    <row r="31" spans="1:6" ht="15.75">
      <c r="A31" t="s">
        <v>32</v>
      </c>
      <c r="C31" s="9"/>
      <c r="D31" s="49"/>
      <c r="E31" s="67" t="s">
        <v>33</v>
      </c>
      <c r="F31" s="67"/>
    </row>
    <row r="32" spans="5:8" ht="12.75">
      <c r="E32" s="50" t="s">
        <v>34</v>
      </c>
      <c r="H32" s="9"/>
    </row>
    <row r="33" spans="1:6" ht="15.75">
      <c r="A33" t="s">
        <v>35</v>
      </c>
      <c r="D33" s="49"/>
      <c r="E33" s="67" t="s">
        <v>36</v>
      </c>
      <c r="F33" s="67"/>
    </row>
    <row r="34" spans="5:8" ht="12.75">
      <c r="E34" s="50" t="s">
        <v>34</v>
      </c>
      <c r="H34" s="9"/>
    </row>
    <row r="35" spans="3:4" ht="12.75">
      <c r="C35" s="9"/>
      <c r="D35" s="9"/>
    </row>
    <row r="36" spans="3:4" ht="12.75">
      <c r="C36" s="9"/>
      <c r="D36" s="9"/>
    </row>
    <row r="37" spans="3:8" ht="12.75">
      <c r="C37" s="9"/>
      <c r="D37" s="9"/>
      <c r="H37" s="9"/>
    </row>
    <row r="41" ht="12.75">
      <c r="E41" s="9"/>
    </row>
  </sheetData>
  <sheetProtection/>
  <mergeCells count="15">
    <mergeCell ref="A29:C29"/>
    <mergeCell ref="E31:F31"/>
    <mergeCell ref="E33:F33"/>
    <mergeCell ref="A8:C8"/>
    <mergeCell ref="A10:F10"/>
    <mergeCell ref="A12:A13"/>
    <mergeCell ref="B12:B13"/>
    <mergeCell ref="C12:F12"/>
    <mergeCell ref="G12:J12"/>
    <mergeCell ref="A1:J1"/>
    <mergeCell ref="A2:J2"/>
    <mergeCell ref="A3:I3"/>
    <mergeCell ref="A5:C5"/>
    <mergeCell ref="A6:C6"/>
    <mergeCell ref="A7:C7"/>
  </mergeCells>
  <printOptions/>
  <pageMargins left="0.75" right="0.32" top="0.5" bottom="0.38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BUO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Torgi2</dc:creator>
  <cp:keywords/>
  <dc:description/>
  <cp:lastModifiedBy>Светлана</cp:lastModifiedBy>
  <dcterms:created xsi:type="dcterms:W3CDTF">2015-01-22T05:31:46Z</dcterms:created>
  <dcterms:modified xsi:type="dcterms:W3CDTF">2016-02-09T07:03:49Z</dcterms:modified>
  <cp:category/>
  <cp:version/>
  <cp:contentType/>
  <cp:contentStatus/>
</cp:coreProperties>
</file>